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W13" i="1" l="1"/>
  <c r="BL13" i="1"/>
  <c r="BM13" i="1" s="1"/>
  <c r="BJ13" i="1"/>
  <c r="BK13" i="1" s="1"/>
  <c r="BI13" i="1"/>
  <c r="AX13" i="1"/>
  <c r="AY13" i="1" s="1"/>
  <c r="AV13" i="1"/>
  <c r="AW13" i="1" s="1"/>
  <c r="AU13" i="1"/>
  <c r="X13" i="1"/>
  <c r="W13" i="1"/>
  <c r="V13" i="1"/>
  <c r="U13" i="1"/>
  <c r="BW12" i="1"/>
  <c r="BL12" i="1"/>
  <c r="BM12" i="1" s="1"/>
  <c r="BJ12" i="1"/>
  <c r="BK12" i="1" s="1"/>
  <c r="BI12" i="1"/>
  <c r="AX12" i="1"/>
  <c r="AY12" i="1" s="1"/>
  <c r="AV12" i="1"/>
  <c r="AW12" i="1" s="1"/>
  <c r="AU12" i="1"/>
  <c r="X12" i="1"/>
  <c r="V12" i="1"/>
  <c r="W12" i="1" s="1"/>
  <c r="U12" i="1"/>
  <c r="BW11" i="1"/>
  <c r="BM11" i="1"/>
  <c r="BL11" i="1"/>
  <c r="BK11" i="1"/>
  <c r="BJ11" i="1"/>
  <c r="BI11" i="1"/>
  <c r="AX11" i="1"/>
  <c r="AY11" i="1" s="1"/>
  <c r="AV11" i="1"/>
  <c r="AW11" i="1" s="1"/>
  <c r="AU11" i="1"/>
  <c r="X11" i="1"/>
  <c r="Y11" i="1" s="1"/>
  <c r="W11" i="1"/>
  <c r="V11" i="1"/>
  <c r="U11" i="1"/>
  <c r="BW10" i="1"/>
  <c r="BL10" i="1"/>
  <c r="BM10" i="1" s="1"/>
  <c r="BJ10" i="1"/>
  <c r="BK10" i="1" s="1"/>
  <c r="BI10" i="1"/>
  <c r="AX10" i="1"/>
  <c r="AY10" i="1" s="1"/>
  <c r="AV10" i="1"/>
  <c r="AW10" i="1" s="1"/>
  <c r="AU10" i="1"/>
  <c r="X10" i="1"/>
  <c r="V10" i="1"/>
  <c r="W10" i="1" s="1"/>
  <c r="U10" i="1"/>
  <c r="BW9" i="1"/>
  <c r="BM9" i="1"/>
  <c r="BL9" i="1"/>
  <c r="BJ9" i="1"/>
  <c r="BK9" i="1" s="1"/>
  <c r="BI9" i="1"/>
  <c r="AX9" i="1"/>
  <c r="AV9" i="1"/>
  <c r="AW9" i="1" s="1"/>
  <c r="AU9" i="1"/>
  <c r="Y9" i="1"/>
  <c r="X9" i="1"/>
  <c r="V9" i="1"/>
  <c r="W9" i="1" s="1"/>
  <c r="U9" i="1"/>
  <c r="BW8" i="1"/>
  <c r="BL8" i="1"/>
  <c r="BM8" i="1" s="1"/>
  <c r="BJ8" i="1"/>
  <c r="BK8" i="1" s="1"/>
  <c r="BI8" i="1"/>
  <c r="AX8" i="1"/>
  <c r="AY8" i="1" s="1"/>
  <c r="AV8" i="1"/>
  <c r="AW8" i="1" s="1"/>
  <c r="AU8" i="1"/>
  <c r="X8" i="1"/>
  <c r="V8" i="1"/>
  <c r="W8" i="1" s="1"/>
  <c r="U8" i="1"/>
  <c r="BW7" i="1"/>
  <c r="BL7" i="1"/>
  <c r="BM7" i="1" s="1"/>
  <c r="BK7" i="1"/>
  <c r="BJ7" i="1"/>
  <c r="BI7" i="1"/>
  <c r="AX7" i="1"/>
  <c r="AY7" i="1" s="1"/>
  <c r="AV7" i="1"/>
  <c r="AW7" i="1" s="1"/>
  <c r="AU7" i="1"/>
  <c r="X7" i="1"/>
  <c r="Y7" i="1" s="1"/>
  <c r="W7" i="1"/>
  <c r="V7" i="1"/>
  <c r="U7" i="1"/>
  <c r="BW6" i="1"/>
  <c r="BL6" i="1"/>
  <c r="BM6" i="1" s="1"/>
  <c r="BJ6" i="1"/>
  <c r="BK6" i="1" s="1"/>
  <c r="BI6" i="1"/>
  <c r="AY6" i="1"/>
  <c r="AX6" i="1"/>
  <c r="AV6" i="1"/>
  <c r="AW6" i="1" s="1"/>
  <c r="AU6" i="1"/>
  <c r="X6" i="1"/>
  <c r="V6" i="1"/>
  <c r="W6" i="1" s="1"/>
  <c r="U6" i="1"/>
  <c r="BW5" i="1"/>
  <c r="BM5" i="1"/>
  <c r="BL5" i="1"/>
  <c r="BJ5" i="1"/>
  <c r="BK5" i="1" s="1"/>
  <c r="BI5" i="1"/>
  <c r="AX5" i="1"/>
  <c r="AY5" i="1" s="1"/>
  <c r="AV5" i="1"/>
  <c r="AW5" i="1" s="1"/>
  <c r="AU5" i="1"/>
  <c r="Y5" i="1"/>
  <c r="X5" i="1"/>
  <c r="V5" i="1"/>
  <c r="W5" i="1" s="1"/>
  <c r="U5" i="1"/>
  <c r="BW4" i="1"/>
  <c r="BL4" i="1"/>
  <c r="BM4" i="1" s="1"/>
  <c r="BJ4" i="1"/>
  <c r="BK4" i="1" s="1"/>
  <c r="BI4" i="1"/>
  <c r="AX4" i="1"/>
  <c r="AY4" i="1" s="1"/>
  <c r="AW4" i="1"/>
  <c r="AV4" i="1"/>
  <c r="AU4" i="1"/>
  <c r="X4" i="1"/>
  <c r="V4" i="1"/>
  <c r="W4" i="1" s="1"/>
  <c r="U4" i="1"/>
  <c r="BW3" i="1"/>
  <c r="BL3" i="1"/>
  <c r="BM3" i="1" s="1"/>
  <c r="BK3" i="1"/>
  <c r="BJ3" i="1"/>
  <c r="BI3" i="1"/>
  <c r="AX3" i="1"/>
  <c r="AY3" i="1" s="1"/>
  <c r="AV3" i="1"/>
  <c r="AW3" i="1" s="1"/>
  <c r="AU3" i="1"/>
  <c r="X3" i="1"/>
  <c r="Y3" i="1" s="1"/>
  <c r="W3" i="1"/>
  <c r="V3" i="1"/>
  <c r="U3" i="1"/>
  <c r="BW2" i="1"/>
  <c r="BV2" i="1"/>
  <c r="BU2" i="1"/>
  <c r="BT2" i="1"/>
  <c r="BS2" i="1"/>
  <c r="BR2" i="1"/>
  <c r="BQ2" i="1"/>
  <c r="BP2" i="1"/>
  <c r="BO2" i="1"/>
  <c r="BN2" i="1"/>
  <c r="BH2" i="1"/>
  <c r="BI2" i="1" s="1"/>
  <c r="BG2" i="1"/>
  <c r="BF2" i="1"/>
  <c r="BE2" i="1"/>
  <c r="BD2" i="1"/>
  <c r="BC2" i="1"/>
  <c r="BB2" i="1"/>
  <c r="BA2" i="1"/>
  <c r="AZ2" i="1"/>
  <c r="BJ2" i="1" s="1"/>
  <c r="BK2" i="1" s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T2" i="1"/>
  <c r="U2" i="1" s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D2" i="1"/>
  <c r="C2" i="1"/>
  <c r="AX2" i="1" l="1"/>
  <c r="AY2" i="1" s="1"/>
  <c r="V2" i="1"/>
  <c r="W2" i="1" s="1"/>
  <c r="X2" i="1"/>
  <c r="AV2" i="1"/>
  <c r="AW2" i="1" s="1"/>
  <c r="BL2" i="1"/>
  <c r="BM2" i="1" s="1"/>
  <c r="Y6" i="1"/>
  <c r="AY9" i="1"/>
  <c r="Y10" i="1"/>
  <c r="Y4" i="1"/>
  <c r="Y8" i="1"/>
  <c r="Y12" i="1"/>
  <c r="Y13" i="1"/>
  <c r="Y2" i="1" l="1"/>
</calcChain>
</file>

<file path=xl/sharedStrings.xml><?xml version="1.0" encoding="utf-8"?>
<sst xmlns="http://schemas.openxmlformats.org/spreadsheetml/2006/main" count="59" uniqueCount="59">
  <si>
    <t>Наименование</t>
  </si>
  <si>
    <t>Общее количество выпускников</t>
  </si>
  <si>
    <t>Их них:
поступили в ПОО и ВО по профилю обучения (в случае профилизаци обучения в 11 классе)</t>
  </si>
  <si>
    <t>Ивановский государственный энергетический универститет</t>
  </si>
  <si>
    <t>Ивановский государственный химико-технологический университет</t>
  </si>
  <si>
    <t>Ивановская государственная медицинская академия</t>
  </si>
  <si>
    <t>Ивановский государственный университет</t>
  </si>
  <si>
    <t>Ивановский государственный политехнический университет</t>
  </si>
  <si>
    <t>Ивановская государственная сельскохозяйственная академия им. академика Д.К.Беляева</t>
  </si>
  <si>
    <t>ФГБОУ ВО Ивановская пожарно-спасательная академия ГПС МЧС России</t>
  </si>
  <si>
    <t>Другие вузы Ивановской области</t>
  </si>
  <si>
    <t>Иные профессиональные образовательные организации (ПОО): колледж, училище и др. Ивановской области</t>
  </si>
  <si>
    <t>Общее количество выпускников, поступивших в вузы Ивановской области</t>
  </si>
  <si>
    <t>Доля, поступивших в вузы Ивановской области</t>
  </si>
  <si>
    <t>Общее количество выпускников, поступивших в ОУ Ивановской области</t>
  </si>
  <si>
    <t>Доля выпускников, поступивших в вузы Ивановской области</t>
  </si>
  <si>
    <t>МГУ им. М.В.Ломоносова</t>
  </si>
  <si>
    <t>МГИМО</t>
  </si>
  <si>
    <t>НИУ Высшая школа экономики</t>
  </si>
  <si>
    <t>МГТУ им. Н. Э. Баумана</t>
  </si>
  <si>
    <t>МФТИ</t>
  </si>
  <si>
    <t>НИЯУ «МИФИ»</t>
  </si>
  <si>
    <t>НИТУ «МИСиС»</t>
  </si>
  <si>
    <t>Российская академия народного хозяйства и государственной службы при Президенте РФ, г. Москва (РАНХиС)</t>
  </si>
  <si>
    <t>РУДН</t>
  </si>
  <si>
    <t>Другие вузы г. Москвы и Московской области</t>
  </si>
  <si>
    <t>Иные профессиональные образовательные организации (ПОО): колледж, училище и др.  г. Москвы и Московской области</t>
  </si>
  <si>
    <t>Общее количество выпускников, поступивших в вузы г.Москвы и Московской области</t>
  </si>
  <si>
    <t>Доля, поступивших в вузы г.Москвы и Московской области</t>
  </si>
  <si>
    <t>Общее количество выпускников, поступивших в ОУ г.Москвы и Московской области</t>
  </si>
  <si>
    <t>Доля выпускников, поступивших в вузы г.Москвы и Московской области</t>
  </si>
  <si>
    <t>СПбГУ</t>
  </si>
  <si>
    <t>ИТМО</t>
  </si>
  <si>
    <t>НИУ "Высшая школа экономики", филиал, г. Санкт-Петербур</t>
  </si>
  <si>
    <t>Другие вузы г. Санкт-Петербург и Ленинградской области</t>
  </si>
  <si>
    <t>Иные профессиональные образовательные организации (ПОО): колледж, училище и др. г. Санкт-Петербург и Ленинградской области</t>
  </si>
  <si>
    <t>Общее количество выпускников, поступивших в вузы г. Санкт-Петербурга и Ленинградской области</t>
  </si>
  <si>
    <t>Доля, поступивших в вузы г. Санкт-Петербурга и Ленинградской области</t>
  </si>
  <si>
    <t>Общее количество выпускников, поступивших в ОУ г. Санкт-Петербурга и Ленинградской области</t>
  </si>
  <si>
    <t>Доля выпускников, поступивших в вузы г. Санкт-Петербурга и Ленинградской области</t>
  </si>
  <si>
    <t>ВУЗы других регионов РФ</t>
  </si>
  <si>
    <t>Иные профессиональные образовательные организации (ПОО): колледж, училище и др. других регионов РФ</t>
  </si>
  <si>
    <t>Зарубежные образовательные организации</t>
  </si>
  <si>
    <t>Кол-во выпускников, которые трудоустроились, призваны в армию</t>
  </si>
  <si>
    <t>Доля выпускников, которые трудоустроились, призваны в армию</t>
  </si>
  <si>
    <t>Кол-во выпускников, по которым нет информации</t>
  </si>
  <si>
    <t>Доля выпускников, по которым нет информации</t>
  </si>
  <si>
    <t>Городской округ Кинешма</t>
  </si>
  <si>
    <t>МБОУ  школа №1</t>
  </si>
  <si>
    <t>МБОУ школа №2</t>
  </si>
  <si>
    <t>МБОУ "Гимназия  им. А.Н. Островского"</t>
  </si>
  <si>
    <t>МБОУ школа №6</t>
  </si>
  <si>
    <t>МБОУ школа №8</t>
  </si>
  <si>
    <t>МБОУ школа №16</t>
  </si>
  <si>
    <t>МБОУ школа №17</t>
  </si>
  <si>
    <t>МБОУ школа №18 им.Маршала А.М.Василевского</t>
  </si>
  <si>
    <t>МБОУ школа №19 имени 212 полка</t>
  </si>
  <si>
    <t>МБОУ вечерняя школа</t>
  </si>
  <si>
    <t>МБОУ "Лицей им. Д. А. Фурманова"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</si>
</sst>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charset val="204"/>
    </font>
    <font>
      <sz val="10"/>
      <color rgb="FF000000"/>
      <name val="Arial CYR"/>
      <charset val="204"/>
    </font>
    <font>
      <sz val="10"/>
      <color rgb="FF000000"/>
      <name val="Arial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E0B4"/>
        <bgColor rgb="FFC5E0B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1" xfId="2" applyFont="1" applyFill="1" applyBorder="1" applyAlignment="1" applyProtection="1">
      <alignment vertical="center"/>
    </xf>
    <xf numFmtId="0" fontId="4" fillId="0" borderId="1" xfId="2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</xf>
    <xf numFmtId="0" fontId="5" fillId="4" borderId="1" xfId="0" applyFont="1" applyFill="1" applyBorder="1" applyAlignment="1" applyProtection="1">
      <alignment vertical="center" wrapText="1"/>
    </xf>
    <xf numFmtId="0" fontId="5" fillId="5" borderId="1" xfId="0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5" fillId="0" borderId="0" xfId="0" applyFont="1" applyProtection="1"/>
    <xf numFmtId="0" fontId="2" fillId="6" borderId="3" xfId="0" applyFont="1" applyFill="1" applyBorder="1" applyAlignment="1" applyProtection="1">
      <alignment horizontal="left" vertical="center"/>
    </xf>
    <xf numFmtId="0" fontId="2" fillId="6" borderId="3" xfId="0" applyFont="1" applyFill="1" applyBorder="1" applyAlignment="1" applyProtection="1">
      <alignment horizontal="center" vertical="center"/>
    </xf>
    <xf numFmtId="164" fontId="6" fillId="6" borderId="3" xfId="0" applyNumberFormat="1" applyFont="1" applyFill="1" applyBorder="1" applyAlignment="1" applyProtection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</xf>
    <xf numFmtId="164" fontId="6" fillId="7" borderId="3" xfId="1" applyNumberFormat="1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</xf>
    <xf numFmtId="164" fontId="6" fillId="6" borderId="3" xfId="1" applyNumberFormat="1" applyFont="1" applyFill="1" applyBorder="1" applyAlignment="1" applyProtection="1">
      <alignment horizontal="center" vertical="center"/>
    </xf>
    <xf numFmtId="10" fontId="6" fillId="6" borderId="3" xfId="1" applyNumberFormat="1" applyFont="1" applyFill="1" applyBorder="1" applyAlignment="1" applyProtection="1">
      <alignment horizontal="center" vertical="center"/>
    </xf>
    <xf numFmtId="164" fontId="6" fillId="6" borderId="4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Protection="1"/>
    <xf numFmtId="0" fontId="0" fillId="0" borderId="3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64" fontId="7" fillId="8" borderId="3" xfId="0" applyNumberFormat="1" applyFont="1" applyFill="1" applyBorder="1" applyAlignment="1" applyProtection="1">
      <alignment horizontal="center" vertical="center"/>
      <protection locked="0"/>
    </xf>
    <xf numFmtId="10" fontId="7" fillId="8" borderId="3" xfId="0" applyNumberFormat="1" applyFont="1" applyFill="1" applyBorder="1" applyAlignment="1" applyProtection="1">
      <alignment horizontal="center" vertical="center"/>
      <protection locked="0"/>
    </xf>
    <xf numFmtId="164" fontId="7" fillId="8" borderId="3" xfId="0" applyNumberFormat="1" applyFont="1" applyFill="1" applyBorder="1" applyAlignment="1" applyProtection="1">
      <alignment horizontal="center" vertical="center"/>
    </xf>
    <xf numFmtId="0" fontId="7" fillId="9" borderId="3" xfId="0" applyFont="1" applyFill="1" applyBorder="1" applyAlignment="1" applyProtection="1">
      <alignment horizontal="center" vertical="center"/>
    </xf>
    <xf numFmtId="164" fontId="7" fillId="9" borderId="3" xfId="1" applyNumberFormat="1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</xf>
    <xf numFmtId="164" fontId="7" fillId="3" borderId="3" xfId="1" applyNumberFormat="1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</xf>
    <xf numFmtId="10" fontId="8" fillId="4" borderId="3" xfId="1" applyNumberFormat="1" applyFont="1" applyFill="1" applyBorder="1" applyAlignment="1" applyProtection="1">
      <alignment horizontal="center" vertical="center"/>
    </xf>
    <xf numFmtId="164" fontId="7" fillId="8" borderId="4" xfId="0" applyNumberFormat="1" applyFont="1" applyFill="1" applyBorder="1" applyAlignment="1" applyProtection="1">
      <alignment horizontal="center" vertical="center"/>
    </xf>
    <xf numFmtId="0" fontId="7" fillId="0" borderId="0" xfId="0" applyFont="1" applyProtection="1"/>
    <xf numFmtId="0" fontId="7" fillId="10" borderId="3" xfId="0" applyNumberFormat="1" applyFont="1" applyFill="1" applyBorder="1" applyAlignment="1" applyProtection="1">
      <alignment horizontal="center" vertical="center"/>
      <protection locked="0"/>
    </xf>
    <xf numFmtId="0" fontId="9" fillId="0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3" xfId="0" applyNumberFormat="1" applyFont="1" applyFill="1" applyBorder="1" applyAlignment="1" applyProtection="1">
      <alignment horizontal="center" vertical="center"/>
      <protection locked="0"/>
    </xf>
    <xf numFmtId="164" fontId="11" fillId="11" borderId="3" xfId="0" applyNumberFormat="1" applyFont="1" applyFill="1" applyBorder="1" applyAlignment="1" applyProtection="1">
      <alignment horizontal="center" vertical="center"/>
      <protection locked="0"/>
    </xf>
    <xf numFmtId="10" fontId="11" fillId="11" borderId="3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ВСЕ_перекрестный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3"/>
  <sheetViews>
    <sheetView tabSelected="1" topLeftCell="AV1" workbookViewId="0">
      <selection activeCell="BL17" sqref="BL17"/>
    </sheetView>
  </sheetViews>
  <sheetFormatPr defaultRowHeight="15" x14ac:dyDescent="0.25"/>
  <cols>
    <col min="1" max="1" width="49.42578125" customWidth="1"/>
    <col min="6" max="6" width="10.7109375" customWidth="1"/>
    <col min="8" max="8" width="10.85546875" customWidth="1"/>
  </cols>
  <sheetData>
    <row r="1" spans="1:75" s="10" customFormat="1" ht="180" x14ac:dyDescent="0.2">
      <c r="A1" s="1" t="s">
        <v>0</v>
      </c>
      <c r="B1" s="2" t="s">
        <v>1</v>
      </c>
      <c r="C1" s="2" t="s">
        <v>2</v>
      </c>
      <c r="D1" s="3" t="s">
        <v>3</v>
      </c>
      <c r="E1" s="3"/>
      <c r="F1" s="3" t="s">
        <v>4</v>
      </c>
      <c r="G1" s="3"/>
      <c r="H1" s="3" t="s">
        <v>5</v>
      </c>
      <c r="I1" s="3"/>
      <c r="J1" s="3" t="s">
        <v>6</v>
      </c>
      <c r="K1" s="3"/>
      <c r="L1" s="3" t="s">
        <v>7</v>
      </c>
      <c r="M1" s="3"/>
      <c r="N1" s="3" t="s">
        <v>8</v>
      </c>
      <c r="O1" s="3"/>
      <c r="P1" s="3" t="s">
        <v>9</v>
      </c>
      <c r="Q1" s="3"/>
      <c r="R1" s="3" t="s">
        <v>10</v>
      </c>
      <c r="S1" s="3"/>
      <c r="T1" s="3" t="s">
        <v>11</v>
      </c>
      <c r="U1" s="3"/>
      <c r="V1" s="3" t="s">
        <v>12</v>
      </c>
      <c r="W1" s="3" t="s">
        <v>13</v>
      </c>
      <c r="X1" s="3" t="s">
        <v>14</v>
      </c>
      <c r="Y1" s="3" t="s">
        <v>15</v>
      </c>
      <c r="Z1" s="4" t="s">
        <v>16</v>
      </c>
      <c r="AA1" s="4"/>
      <c r="AB1" s="4" t="s">
        <v>17</v>
      </c>
      <c r="AC1" s="4"/>
      <c r="AD1" s="4" t="s">
        <v>18</v>
      </c>
      <c r="AE1" s="4"/>
      <c r="AF1" s="4" t="s">
        <v>19</v>
      </c>
      <c r="AG1" s="4"/>
      <c r="AH1" s="4" t="s">
        <v>20</v>
      </c>
      <c r="AI1" s="4"/>
      <c r="AJ1" s="4" t="s">
        <v>21</v>
      </c>
      <c r="AK1" s="4"/>
      <c r="AL1" s="4" t="s">
        <v>22</v>
      </c>
      <c r="AM1" s="4"/>
      <c r="AN1" s="4" t="s">
        <v>23</v>
      </c>
      <c r="AO1" s="4"/>
      <c r="AP1" s="4" t="s">
        <v>24</v>
      </c>
      <c r="AQ1" s="4"/>
      <c r="AR1" s="4" t="s">
        <v>25</v>
      </c>
      <c r="AS1" s="4"/>
      <c r="AT1" s="4" t="s">
        <v>26</v>
      </c>
      <c r="AU1" s="4"/>
      <c r="AV1" s="4" t="s">
        <v>27</v>
      </c>
      <c r="AW1" s="4" t="s">
        <v>28</v>
      </c>
      <c r="AX1" s="4" t="s">
        <v>29</v>
      </c>
      <c r="AY1" s="4" t="s">
        <v>30</v>
      </c>
      <c r="AZ1" s="5" t="s">
        <v>31</v>
      </c>
      <c r="BA1" s="5"/>
      <c r="BB1" s="5" t="s">
        <v>32</v>
      </c>
      <c r="BC1" s="5"/>
      <c r="BD1" s="5" t="s">
        <v>33</v>
      </c>
      <c r="BE1" s="5"/>
      <c r="BF1" s="5" t="s">
        <v>34</v>
      </c>
      <c r="BG1" s="5"/>
      <c r="BH1" s="5" t="s">
        <v>35</v>
      </c>
      <c r="BI1" s="5"/>
      <c r="BJ1" s="5" t="s">
        <v>36</v>
      </c>
      <c r="BK1" s="5" t="s">
        <v>37</v>
      </c>
      <c r="BL1" s="5" t="s">
        <v>38</v>
      </c>
      <c r="BM1" s="5" t="s">
        <v>39</v>
      </c>
      <c r="BN1" s="6" t="s">
        <v>40</v>
      </c>
      <c r="BO1" s="6"/>
      <c r="BP1" s="6" t="s">
        <v>41</v>
      </c>
      <c r="BQ1" s="6"/>
      <c r="BR1" s="6" t="s">
        <v>42</v>
      </c>
      <c r="BS1" s="6"/>
      <c r="BT1" s="7" t="s">
        <v>43</v>
      </c>
      <c r="BU1" s="8" t="s">
        <v>44</v>
      </c>
      <c r="BV1" s="8" t="s">
        <v>45</v>
      </c>
      <c r="BW1" s="9" t="s">
        <v>46</v>
      </c>
    </row>
    <row r="2" spans="1:75" s="20" customFormat="1" x14ac:dyDescent="0.2">
      <c r="A2" s="11" t="s">
        <v>47</v>
      </c>
      <c r="B2" s="12">
        <v>360</v>
      </c>
      <c r="C2" s="12">
        <f>SUM(C3:C13)</f>
        <v>132</v>
      </c>
      <c r="D2" s="12">
        <f>SUM(D3:D13)</f>
        <v>23</v>
      </c>
      <c r="E2" s="13"/>
      <c r="F2" s="12">
        <f t="shared" ref="F2:T2" si="0">SUM(F3:F13)</f>
        <v>16</v>
      </c>
      <c r="G2" s="12">
        <f t="shared" si="0"/>
        <v>0</v>
      </c>
      <c r="H2" s="12">
        <f t="shared" si="0"/>
        <v>9</v>
      </c>
      <c r="I2" s="12">
        <f t="shared" si="0"/>
        <v>0</v>
      </c>
      <c r="J2" s="12">
        <f t="shared" si="0"/>
        <v>31</v>
      </c>
      <c r="K2" s="12">
        <f t="shared" si="0"/>
        <v>0</v>
      </c>
      <c r="L2" s="12">
        <f t="shared" si="0"/>
        <v>10</v>
      </c>
      <c r="M2" s="12">
        <f t="shared" si="0"/>
        <v>0</v>
      </c>
      <c r="N2" s="12">
        <f t="shared" si="0"/>
        <v>3</v>
      </c>
      <c r="O2" s="12">
        <f t="shared" si="0"/>
        <v>0</v>
      </c>
      <c r="P2" s="12">
        <f t="shared" si="0"/>
        <v>2</v>
      </c>
      <c r="Q2" s="12">
        <f t="shared" si="0"/>
        <v>0</v>
      </c>
      <c r="R2" s="12">
        <f t="shared" si="0"/>
        <v>11</v>
      </c>
      <c r="S2" s="12">
        <f t="shared" si="0"/>
        <v>0</v>
      </c>
      <c r="T2" s="12">
        <f t="shared" si="0"/>
        <v>47</v>
      </c>
      <c r="U2" s="13">
        <f t="shared" ref="U2:U13" si="1">IF(ISERROR(T2/$B2),"",T2/$B2)</f>
        <v>0.13055555555555556</v>
      </c>
      <c r="V2" s="14">
        <f t="shared" ref="V2:V13" si="2">SUM(D2,F2,H2,J2,L2,N2,P2,R2)</f>
        <v>105</v>
      </c>
      <c r="W2" s="15">
        <f t="shared" ref="W2:W13" si="3">V2/B2</f>
        <v>0.29166666666666669</v>
      </c>
      <c r="X2" s="14">
        <f t="shared" ref="X2:X13" si="4">SUM(D2,F2,H2,J2,L2,N2,P2,R2,T2)</f>
        <v>152</v>
      </c>
      <c r="Y2" s="13">
        <f t="shared" ref="Y2:Y13" si="5">IF(ISERROR(X2/$B2),"",X2/$B2)</f>
        <v>0.42222222222222222</v>
      </c>
      <c r="Z2" s="12">
        <f t="shared" ref="Z2:AT2" si="6">SUM(Z3:Z13)</f>
        <v>1</v>
      </c>
      <c r="AA2" s="12">
        <f t="shared" si="6"/>
        <v>0</v>
      </c>
      <c r="AB2" s="12">
        <f t="shared" si="6"/>
        <v>0</v>
      </c>
      <c r="AC2" s="12">
        <f t="shared" si="6"/>
        <v>0</v>
      </c>
      <c r="AD2" s="12">
        <f t="shared" si="6"/>
        <v>0</v>
      </c>
      <c r="AE2" s="12">
        <f t="shared" si="6"/>
        <v>0</v>
      </c>
      <c r="AF2" s="12">
        <f t="shared" si="6"/>
        <v>3</v>
      </c>
      <c r="AG2" s="12">
        <f t="shared" si="6"/>
        <v>0</v>
      </c>
      <c r="AH2" s="12">
        <f t="shared" si="6"/>
        <v>0</v>
      </c>
      <c r="AI2" s="12">
        <f t="shared" si="6"/>
        <v>0</v>
      </c>
      <c r="AJ2" s="12">
        <f t="shared" si="6"/>
        <v>1</v>
      </c>
      <c r="AK2" s="12">
        <f t="shared" si="6"/>
        <v>0</v>
      </c>
      <c r="AL2" s="12">
        <f t="shared" si="6"/>
        <v>1</v>
      </c>
      <c r="AM2" s="12">
        <f t="shared" si="6"/>
        <v>0</v>
      </c>
      <c r="AN2" s="12">
        <f t="shared" si="6"/>
        <v>0</v>
      </c>
      <c r="AO2" s="12">
        <f t="shared" si="6"/>
        <v>0</v>
      </c>
      <c r="AP2" s="12">
        <f t="shared" si="6"/>
        <v>1</v>
      </c>
      <c r="AQ2" s="12">
        <f t="shared" si="6"/>
        <v>0</v>
      </c>
      <c r="AR2" s="12">
        <f t="shared" si="6"/>
        <v>39</v>
      </c>
      <c r="AS2" s="12">
        <f t="shared" si="6"/>
        <v>0</v>
      </c>
      <c r="AT2" s="12">
        <f t="shared" si="6"/>
        <v>3</v>
      </c>
      <c r="AU2" s="13">
        <f t="shared" ref="AU2:AU13" si="7">IF(ISERROR(AT2/$B2),"",AT2/$B2)</f>
        <v>8.3333333333333332E-3</v>
      </c>
      <c r="AV2" s="16">
        <f t="shared" ref="AV2:AV13" si="8">SUM(Z2,AB2,AD2,AF2,AH2,AJ2,AL2,AN2,AP2,AR2)</f>
        <v>46</v>
      </c>
      <c r="AW2" s="17">
        <f t="shared" ref="AW2:AW13" si="9">AV2/B2</f>
        <v>0.12777777777777777</v>
      </c>
      <c r="AX2" s="16">
        <f t="shared" ref="AX2:AX13" si="10">SUM(Z2,AB2,AD2,AF2,AH2,AJ2,AL2,AN2,AP2,AR2,AT2)</f>
        <v>49</v>
      </c>
      <c r="AY2" s="13">
        <f t="shared" ref="AY2:AY13" si="11">IF(ISERROR(AX2/$B2),"",AX2/$B2)</f>
        <v>0.1361111111111111</v>
      </c>
      <c r="AZ2" s="12">
        <f t="shared" ref="AZ2:BH2" si="12">SUM(AZ3:AZ13)</f>
        <v>0</v>
      </c>
      <c r="BA2" s="12">
        <f t="shared" si="12"/>
        <v>0</v>
      </c>
      <c r="BB2" s="12">
        <f t="shared" si="12"/>
        <v>0</v>
      </c>
      <c r="BC2" s="12">
        <f t="shared" si="12"/>
        <v>0</v>
      </c>
      <c r="BD2" s="12">
        <f t="shared" si="12"/>
        <v>0</v>
      </c>
      <c r="BE2" s="12">
        <f t="shared" si="12"/>
        <v>0</v>
      </c>
      <c r="BF2" s="12">
        <f t="shared" si="12"/>
        <v>14</v>
      </c>
      <c r="BG2" s="12">
        <f t="shared" si="12"/>
        <v>0</v>
      </c>
      <c r="BH2" s="12">
        <f t="shared" si="12"/>
        <v>1</v>
      </c>
      <c r="BI2" s="13">
        <f t="shared" ref="BI2:BI13" si="13">IF(ISERROR(BH2/$B2),"",BH2/$B2)</f>
        <v>2.7777777777777779E-3</v>
      </c>
      <c r="BJ2" s="16">
        <f t="shared" ref="BJ2:BJ13" si="14">SUM(AZ2,BB2,BD2,BF2)</f>
        <v>14</v>
      </c>
      <c r="BK2" s="18">
        <f t="shared" ref="BK2:BK13" si="15">IF(ISERROR(BJ2/$B2),"",BJ2/$B2)</f>
        <v>3.888888888888889E-2</v>
      </c>
      <c r="BL2" s="16">
        <f t="shared" ref="BL2:BL13" si="16">SUM(AZ2,BB2,BD2,BF2,BH2)</f>
        <v>15</v>
      </c>
      <c r="BM2" s="13">
        <f t="shared" ref="BM2:BM13" si="17">IF(ISERROR(BL2/$B2),"",BL2/$B2)</f>
        <v>4.1666666666666664E-2</v>
      </c>
      <c r="BN2" s="12">
        <f t="shared" ref="BN2:BV2" si="18">SUM(BN3:BN13)</f>
        <v>110</v>
      </c>
      <c r="BO2" s="12">
        <f t="shared" si="18"/>
        <v>0</v>
      </c>
      <c r="BP2" s="12">
        <f t="shared" si="18"/>
        <v>18</v>
      </c>
      <c r="BQ2" s="12">
        <f t="shared" si="18"/>
        <v>0</v>
      </c>
      <c r="BR2" s="12">
        <f t="shared" si="18"/>
        <v>1</v>
      </c>
      <c r="BS2" s="12">
        <f t="shared" si="18"/>
        <v>0</v>
      </c>
      <c r="BT2" s="12">
        <f t="shared" si="18"/>
        <v>15</v>
      </c>
      <c r="BU2" s="12">
        <f t="shared" si="18"/>
        <v>0</v>
      </c>
      <c r="BV2" s="12">
        <f t="shared" si="18"/>
        <v>0</v>
      </c>
      <c r="BW2" s="19">
        <f t="shared" ref="BW2:BW13" si="19">IF(ISERROR(BV2/$B2),"",BV2/$B2)</f>
        <v>0</v>
      </c>
    </row>
    <row r="3" spans="1:75" s="35" customFormat="1" x14ac:dyDescent="0.2">
      <c r="A3" s="21" t="s">
        <v>48</v>
      </c>
      <c r="B3" s="22">
        <v>25</v>
      </c>
      <c r="C3" s="23">
        <v>11</v>
      </c>
      <c r="D3" s="24">
        <v>2</v>
      </c>
      <c r="E3" s="25"/>
      <c r="F3" s="24">
        <v>1</v>
      </c>
      <c r="G3" s="25"/>
      <c r="H3" s="24">
        <v>0</v>
      </c>
      <c r="I3" s="25"/>
      <c r="J3" s="24">
        <v>0</v>
      </c>
      <c r="K3" s="25"/>
      <c r="L3" s="24">
        <v>1</v>
      </c>
      <c r="M3" s="25"/>
      <c r="N3" s="24">
        <v>0</v>
      </c>
      <c r="O3" s="25"/>
      <c r="P3" s="24">
        <v>0</v>
      </c>
      <c r="Q3" s="25"/>
      <c r="R3" s="24">
        <v>1</v>
      </c>
      <c r="S3" s="26"/>
      <c r="T3" s="24">
        <v>6</v>
      </c>
      <c r="U3" s="27">
        <f t="shared" si="1"/>
        <v>0.24</v>
      </c>
      <c r="V3" s="28">
        <f t="shared" si="2"/>
        <v>5</v>
      </c>
      <c r="W3" s="29">
        <f t="shared" si="3"/>
        <v>0.2</v>
      </c>
      <c r="X3" s="28">
        <f t="shared" si="4"/>
        <v>11</v>
      </c>
      <c r="Y3" s="27">
        <f t="shared" si="5"/>
        <v>0.44</v>
      </c>
      <c r="Z3" s="24">
        <v>0</v>
      </c>
      <c r="AA3" s="24">
        <v>0</v>
      </c>
      <c r="AB3" s="24">
        <v>0</v>
      </c>
      <c r="AC3" s="24">
        <v>0</v>
      </c>
      <c r="AD3" s="24">
        <v>0</v>
      </c>
      <c r="AE3" s="24">
        <v>0</v>
      </c>
      <c r="AF3" s="24">
        <v>0</v>
      </c>
      <c r="AG3" s="24">
        <v>0</v>
      </c>
      <c r="AH3" s="24">
        <v>0</v>
      </c>
      <c r="AI3" s="24">
        <v>0</v>
      </c>
      <c r="AJ3" s="24">
        <v>0</v>
      </c>
      <c r="AK3" s="24">
        <v>0</v>
      </c>
      <c r="AL3" s="24">
        <v>0</v>
      </c>
      <c r="AM3" s="24">
        <v>0</v>
      </c>
      <c r="AN3" s="24">
        <v>0</v>
      </c>
      <c r="AO3" s="24">
        <v>0</v>
      </c>
      <c r="AP3" s="24">
        <v>0</v>
      </c>
      <c r="AQ3" s="25"/>
      <c r="AR3" s="24">
        <v>4</v>
      </c>
      <c r="AS3" s="25"/>
      <c r="AT3" s="24">
        <v>0</v>
      </c>
      <c r="AU3" s="27">
        <f t="shared" si="7"/>
        <v>0</v>
      </c>
      <c r="AV3" s="30">
        <f t="shared" si="8"/>
        <v>4</v>
      </c>
      <c r="AW3" s="31">
        <f t="shared" si="9"/>
        <v>0.16</v>
      </c>
      <c r="AX3" s="30">
        <f t="shared" si="10"/>
        <v>4</v>
      </c>
      <c r="AY3" s="27">
        <f t="shared" si="11"/>
        <v>0.16</v>
      </c>
      <c r="AZ3" s="24">
        <v>0</v>
      </c>
      <c r="BA3" s="25"/>
      <c r="BB3" s="24">
        <v>0</v>
      </c>
      <c r="BC3" s="24">
        <v>0</v>
      </c>
      <c r="BD3" s="24">
        <v>0</v>
      </c>
      <c r="BE3" s="25"/>
      <c r="BF3" s="24">
        <v>0</v>
      </c>
      <c r="BG3" s="25"/>
      <c r="BH3" s="24">
        <v>0</v>
      </c>
      <c r="BI3" s="27">
        <f t="shared" si="13"/>
        <v>0</v>
      </c>
      <c r="BJ3" s="32">
        <f t="shared" si="14"/>
        <v>0</v>
      </c>
      <c r="BK3" s="33">
        <f t="shared" si="15"/>
        <v>0</v>
      </c>
      <c r="BL3" s="32">
        <f t="shared" si="16"/>
        <v>0</v>
      </c>
      <c r="BM3" s="27">
        <f t="shared" si="17"/>
        <v>0</v>
      </c>
      <c r="BN3" s="24">
        <v>7</v>
      </c>
      <c r="BO3" s="25"/>
      <c r="BP3" s="24">
        <v>3</v>
      </c>
      <c r="BQ3" s="25"/>
      <c r="BR3" s="24">
        <v>0</v>
      </c>
      <c r="BS3" s="25"/>
      <c r="BT3" s="24">
        <v>0</v>
      </c>
      <c r="BU3" s="25"/>
      <c r="BV3" s="24">
        <v>0</v>
      </c>
      <c r="BW3" s="34">
        <f t="shared" si="19"/>
        <v>0</v>
      </c>
    </row>
    <row r="4" spans="1:75" s="35" customFormat="1" x14ac:dyDescent="0.2">
      <c r="A4" s="21" t="s">
        <v>49</v>
      </c>
      <c r="B4" s="22">
        <v>25</v>
      </c>
      <c r="C4" s="23">
        <v>21</v>
      </c>
      <c r="D4" s="24">
        <v>0</v>
      </c>
      <c r="E4" s="25"/>
      <c r="F4" s="24">
        <v>1</v>
      </c>
      <c r="G4" s="25"/>
      <c r="H4" s="24">
        <v>0</v>
      </c>
      <c r="I4" s="25"/>
      <c r="J4" s="24">
        <v>3</v>
      </c>
      <c r="K4" s="25"/>
      <c r="L4" s="24">
        <v>1</v>
      </c>
      <c r="M4" s="25"/>
      <c r="N4" s="24">
        <v>0</v>
      </c>
      <c r="O4" s="25"/>
      <c r="P4" s="24">
        <v>1</v>
      </c>
      <c r="Q4" s="25"/>
      <c r="R4" s="24">
        <v>0</v>
      </c>
      <c r="S4" s="26"/>
      <c r="T4" s="24">
        <v>5</v>
      </c>
      <c r="U4" s="27">
        <f t="shared" si="1"/>
        <v>0.2</v>
      </c>
      <c r="V4" s="28">
        <f t="shared" si="2"/>
        <v>6</v>
      </c>
      <c r="W4" s="29">
        <f t="shared" si="3"/>
        <v>0.24</v>
      </c>
      <c r="X4" s="28">
        <f t="shared" si="4"/>
        <v>11</v>
      </c>
      <c r="Y4" s="27">
        <f t="shared" si="5"/>
        <v>0.44</v>
      </c>
      <c r="Z4" s="24">
        <v>0</v>
      </c>
      <c r="AA4" s="24">
        <v>0</v>
      </c>
      <c r="AB4" s="24">
        <v>0</v>
      </c>
      <c r="AC4" s="24">
        <v>0</v>
      </c>
      <c r="AD4" s="24">
        <v>0</v>
      </c>
      <c r="AE4" s="24">
        <v>0</v>
      </c>
      <c r="AF4" s="24">
        <v>0</v>
      </c>
      <c r="AG4" s="24">
        <v>0</v>
      </c>
      <c r="AH4" s="24">
        <v>0</v>
      </c>
      <c r="AI4" s="24">
        <v>0</v>
      </c>
      <c r="AJ4" s="24">
        <v>0</v>
      </c>
      <c r="AK4" s="24">
        <v>0</v>
      </c>
      <c r="AL4" s="24">
        <v>0</v>
      </c>
      <c r="AM4" s="24">
        <v>0</v>
      </c>
      <c r="AN4" s="24">
        <v>0</v>
      </c>
      <c r="AO4" s="24">
        <v>0</v>
      </c>
      <c r="AP4" s="24">
        <v>0</v>
      </c>
      <c r="AQ4" s="25"/>
      <c r="AR4" s="24">
        <v>3</v>
      </c>
      <c r="AS4" s="25"/>
      <c r="AT4" s="24">
        <v>0</v>
      </c>
      <c r="AU4" s="27">
        <f t="shared" si="7"/>
        <v>0</v>
      </c>
      <c r="AV4" s="30">
        <f t="shared" si="8"/>
        <v>3</v>
      </c>
      <c r="AW4" s="31">
        <f t="shared" si="9"/>
        <v>0.12</v>
      </c>
      <c r="AX4" s="30">
        <f t="shared" si="10"/>
        <v>3</v>
      </c>
      <c r="AY4" s="27">
        <f t="shared" si="11"/>
        <v>0.12</v>
      </c>
      <c r="AZ4" s="24">
        <v>0</v>
      </c>
      <c r="BA4" s="25"/>
      <c r="BB4" s="24">
        <v>0</v>
      </c>
      <c r="BC4" s="24">
        <v>0</v>
      </c>
      <c r="BD4" s="24">
        <v>0</v>
      </c>
      <c r="BE4" s="25"/>
      <c r="BF4" s="24">
        <v>0</v>
      </c>
      <c r="BG4" s="25"/>
      <c r="BH4" s="24">
        <v>0</v>
      </c>
      <c r="BI4" s="27">
        <f t="shared" si="13"/>
        <v>0</v>
      </c>
      <c r="BJ4" s="32">
        <f t="shared" si="14"/>
        <v>0</v>
      </c>
      <c r="BK4" s="33">
        <f t="shared" si="15"/>
        <v>0</v>
      </c>
      <c r="BL4" s="32">
        <f t="shared" si="16"/>
        <v>0</v>
      </c>
      <c r="BM4" s="27">
        <f t="shared" si="17"/>
        <v>0</v>
      </c>
      <c r="BN4" s="24">
        <v>7</v>
      </c>
      <c r="BO4" s="25"/>
      <c r="BP4" s="24">
        <v>0</v>
      </c>
      <c r="BQ4" s="25"/>
      <c r="BR4" s="24">
        <v>0</v>
      </c>
      <c r="BS4" s="25"/>
      <c r="BT4" s="24">
        <v>4</v>
      </c>
      <c r="BU4" s="25"/>
      <c r="BV4" s="24">
        <v>0</v>
      </c>
      <c r="BW4" s="34">
        <f t="shared" si="19"/>
        <v>0</v>
      </c>
    </row>
    <row r="5" spans="1:75" s="35" customFormat="1" x14ac:dyDescent="0.2">
      <c r="A5" s="21" t="s">
        <v>50</v>
      </c>
      <c r="B5" s="22">
        <v>43</v>
      </c>
      <c r="C5" s="23">
        <v>37</v>
      </c>
      <c r="D5" s="24">
        <v>2</v>
      </c>
      <c r="E5" s="25"/>
      <c r="F5" s="24">
        <v>2</v>
      </c>
      <c r="G5" s="25"/>
      <c r="H5" s="24">
        <v>3</v>
      </c>
      <c r="I5" s="25"/>
      <c r="J5" s="24">
        <v>4</v>
      </c>
      <c r="K5" s="25"/>
      <c r="L5" s="24">
        <v>0</v>
      </c>
      <c r="M5" s="25"/>
      <c r="N5" s="24">
        <v>0</v>
      </c>
      <c r="O5" s="25"/>
      <c r="P5" s="24">
        <v>0</v>
      </c>
      <c r="Q5" s="25"/>
      <c r="R5" s="24">
        <v>1</v>
      </c>
      <c r="S5" s="26"/>
      <c r="T5" s="24">
        <v>8</v>
      </c>
      <c r="U5" s="27">
        <f t="shared" si="1"/>
        <v>0.18604651162790697</v>
      </c>
      <c r="V5" s="28">
        <f t="shared" si="2"/>
        <v>12</v>
      </c>
      <c r="W5" s="29">
        <f t="shared" si="3"/>
        <v>0.27906976744186046</v>
      </c>
      <c r="X5" s="28">
        <f t="shared" si="4"/>
        <v>20</v>
      </c>
      <c r="Y5" s="27">
        <f t="shared" si="5"/>
        <v>0.46511627906976744</v>
      </c>
      <c r="Z5" s="24">
        <v>0</v>
      </c>
      <c r="AA5" s="24">
        <v>0</v>
      </c>
      <c r="AB5" s="24">
        <v>0</v>
      </c>
      <c r="AC5" s="24">
        <v>0</v>
      </c>
      <c r="AD5" s="24">
        <v>0</v>
      </c>
      <c r="AE5" s="24">
        <v>0</v>
      </c>
      <c r="AF5" s="24">
        <v>0</v>
      </c>
      <c r="AG5" s="24">
        <v>0</v>
      </c>
      <c r="AH5" s="24">
        <v>0</v>
      </c>
      <c r="AI5" s="24">
        <v>0</v>
      </c>
      <c r="AJ5" s="24">
        <v>0</v>
      </c>
      <c r="AK5" s="24">
        <v>0</v>
      </c>
      <c r="AL5" s="24">
        <v>0</v>
      </c>
      <c r="AM5" s="24">
        <v>0</v>
      </c>
      <c r="AN5" s="24">
        <v>0</v>
      </c>
      <c r="AO5" s="24">
        <v>0</v>
      </c>
      <c r="AP5" s="24">
        <v>0</v>
      </c>
      <c r="AQ5" s="25"/>
      <c r="AR5" s="24">
        <v>3</v>
      </c>
      <c r="AS5" s="25"/>
      <c r="AT5" s="24">
        <v>2</v>
      </c>
      <c r="AU5" s="27">
        <f t="shared" si="7"/>
        <v>4.6511627906976744E-2</v>
      </c>
      <c r="AV5" s="30">
        <f t="shared" si="8"/>
        <v>3</v>
      </c>
      <c r="AW5" s="31">
        <f t="shared" si="9"/>
        <v>6.9767441860465115E-2</v>
      </c>
      <c r="AX5" s="30">
        <f t="shared" si="10"/>
        <v>5</v>
      </c>
      <c r="AY5" s="27">
        <f t="shared" si="11"/>
        <v>0.11627906976744186</v>
      </c>
      <c r="AZ5" s="24">
        <v>0</v>
      </c>
      <c r="BA5" s="25"/>
      <c r="BB5" s="24">
        <v>0</v>
      </c>
      <c r="BC5" s="24">
        <v>0</v>
      </c>
      <c r="BD5" s="24">
        <v>0</v>
      </c>
      <c r="BE5" s="25"/>
      <c r="BF5" s="24">
        <v>3</v>
      </c>
      <c r="BG5" s="25"/>
      <c r="BH5" s="24">
        <v>0</v>
      </c>
      <c r="BI5" s="27">
        <f t="shared" si="13"/>
        <v>0</v>
      </c>
      <c r="BJ5" s="32">
        <f t="shared" si="14"/>
        <v>3</v>
      </c>
      <c r="BK5" s="33">
        <f t="shared" si="15"/>
        <v>6.9767441860465115E-2</v>
      </c>
      <c r="BL5" s="32">
        <f t="shared" si="16"/>
        <v>3</v>
      </c>
      <c r="BM5" s="27">
        <f t="shared" si="17"/>
        <v>6.9767441860465115E-2</v>
      </c>
      <c r="BN5" s="24">
        <v>14</v>
      </c>
      <c r="BO5" s="25"/>
      <c r="BP5" s="24">
        <v>1</v>
      </c>
      <c r="BQ5" s="25"/>
      <c r="BR5" s="24">
        <v>0</v>
      </c>
      <c r="BS5" s="25"/>
      <c r="BT5" s="24">
        <v>0</v>
      </c>
      <c r="BU5" s="25"/>
      <c r="BV5" s="24">
        <v>0</v>
      </c>
      <c r="BW5" s="34">
        <f t="shared" si="19"/>
        <v>0</v>
      </c>
    </row>
    <row r="6" spans="1:75" s="35" customFormat="1" x14ac:dyDescent="0.2">
      <c r="A6" s="21" t="s">
        <v>51</v>
      </c>
      <c r="B6" s="22">
        <v>28</v>
      </c>
      <c r="C6" s="23">
        <v>0</v>
      </c>
      <c r="D6" s="24">
        <v>4</v>
      </c>
      <c r="E6" s="25"/>
      <c r="F6" s="24">
        <v>2</v>
      </c>
      <c r="G6" s="25"/>
      <c r="H6" s="24">
        <v>0</v>
      </c>
      <c r="I6" s="25"/>
      <c r="J6" s="24">
        <v>4</v>
      </c>
      <c r="K6" s="25"/>
      <c r="L6" s="24">
        <v>0</v>
      </c>
      <c r="M6" s="25"/>
      <c r="N6" s="24">
        <v>1</v>
      </c>
      <c r="O6" s="25"/>
      <c r="P6" s="24">
        <v>0</v>
      </c>
      <c r="Q6" s="25"/>
      <c r="R6" s="24">
        <v>1</v>
      </c>
      <c r="S6" s="26"/>
      <c r="T6" s="24">
        <v>5</v>
      </c>
      <c r="U6" s="27">
        <f t="shared" si="1"/>
        <v>0.17857142857142858</v>
      </c>
      <c r="V6" s="28">
        <f t="shared" si="2"/>
        <v>12</v>
      </c>
      <c r="W6" s="29">
        <f t="shared" si="3"/>
        <v>0.42857142857142855</v>
      </c>
      <c r="X6" s="28">
        <f t="shared" si="4"/>
        <v>17</v>
      </c>
      <c r="Y6" s="27">
        <f t="shared" si="5"/>
        <v>0.6071428571428571</v>
      </c>
      <c r="Z6" s="24">
        <v>0</v>
      </c>
      <c r="AA6" s="24">
        <v>0</v>
      </c>
      <c r="AB6" s="24">
        <v>0</v>
      </c>
      <c r="AC6" s="24">
        <v>0</v>
      </c>
      <c r="AD6" s="24">
        <v>0</v>
      </c>
      <c r="AE6" s="24">
        <v>0</v>
      </c>
      <c r="AF6" s="24">
        <v>0</v>
      </c>
      <c r="AG6" s="24">
        <v>0</v>
      </c>
      <c r="AH6" s="24">
        <v>0</v>
      </c>
      <c r="AI6" s="24">
        <v>0</v>
      </c>
      <c r="AJ6" s="24">
        <v>0</v>
      </c>
      <c r="AK6" s="24">
        <v>0</v>
      </c>
      <c r="AL6" s="24">
        <v>0</v>
      </c>
      <c r="AM6" s="24">
        <v>0</v>
      </c>
      <c r="AN6" s="24">
        <v>0</v>
      </c>
      <c r="AO6" s="24">
        <v>0</v>
      </c>
      <c r="AP6" s="24">
        <v>0</v>
      </c>
      <c r="AQ6" s="25"/>
      <c r="AR6" s="24">
        <v>4</v>
      </c>
      <c r="AS6" s="25"/>
      <c r="AT6" s="24">
        <v>0</v>
      </c>
      <c r="AU6" s="27">
        <f t="shared" si="7"/>
        <v>0</v>
      </c>
      <c r="AV6" s="30">
        <f t="shared" si="8"/>
        <v>4</v>
      </c>
      <c r="AW6" s="31">
        <f t="shared" si="9"/>
        <v>0.14285714285714285</v>
      </c>
      <c r="AX6" s="30">
        <f t="shared" si="10"/>
        <v>4</v>
      </c>
      <c r="AY6" s="27">
        <f t="shared" si="11"/>
        <v>0.14285714285714285</v>
      </c>
      <c r="AZ6" s="24">
        <v>0</v>
      </c>
      <c r="BA6" s="25"/>
      <c r="BB6" s="24">
        <v>0</v>
      </c>
      <c r="BC6" s="24">
        <v>0</v>
      </c>
      <c r="BD6" s="24">
        <v>0</v>
      </c>
      <c r="BE6" s="25"/>
      <c r="BF6" s="24">
        <v>0</v>
      </c>
      <c r="BG6" s="25"/>
      <c r="BH6" s="24">
        <v>0</v>
      </c>
      <c r="BI6" s="27">
        <f t="shared" si="13"/>
        <v>0</v>
      </c>
      <c r="BJ6" s="32">
        <f t="shared" si="14"/>
        <v>0</v>
      </c>
      <c r="BK6" s="33">
        <f t="shared" si="15"/>
        <v>0</v>
      </c>
      <c r="BL6" s="32">
        <f t="shared" si="16"/>
        <v>0</v>
      </c>
      <c r="BM6" s="27">
        <f t="shared" si="17"/>
        <v>0</v>
      </c>
      <c r="BN6" s="24">
        <v>6</v>
      </c>
      <c r="BO6" s="25"/>
      <c r="BP6" s="24">
        <v>0</v>
      </c>
      <c r="BQ6" s="25"/>
      <c r="BR6" s="24">
        <v>0</v>
      </c>
      <c r="BS6" s="25"/>
      <c r="BT6" s="24">
        <v>1</v>
      </c>
      <c r="BU6" s="25"/>
      <c r="BV6" s="24">
        <v>0</v>
      </c>
      <c r="BW6" s="34">
        <f t="shared" si="19"/>
        <v>0</v>
      </c>
    </row>
    <row r="7" spans="1:75" s="35" customFormat="1" x14ac:dyDescent="0.2">
      <c r="A7" s="21" t="s">
        <v>52</v>
      </c>
      <c r="B7" s="22">
        <v>60</v>
      </c>
      <c r="C7" s="23">
        <v>51</v>
      </c>
      <c r="D7" s="24">
        <v>2</v>
      </c>
      <c r="E7" s="25"/>
      <c r="F7" s="24">
        <v>3</v>
      </c>
      <c r="G7" s="25"/>
      <c r="H7" s="24">
        <v>3</v>
      </c>
      <c r="I7" s="25"/>
      <c r="J7" s="24">
        <v>6</v>
      </c>
      <c r="K7" s="25"/>
      <c r="L7" s="24">
        <v>1</v>
      </c>
      <c r="M7" s="25"/>
      <c r="N7" s="24">
        <v>0</v>
      </c>
      <c r="O7" s="25"/>
      <c r="P7" s="24">
        <v>0</v>
      </c>
      <c r="Q7" s="25"/>
      <c r="R7" s="24">
        <v>4</v>
      </c>
      <c r="S7" s="26"/>
      <c r="T7" s="24">
        <v>5</v>
      </c>
      <c r="U7" s="27">
        <f t="shared" si="1"/>
        <v>8.3333333333333329E-2</v>
      </c>
      <c r="V7" s="28">
        <f t="shared" si="2"/>
        <v>19</v>
      </c>
      <c r="W7" s="29">
        <f t="shared" si="3"/>
        <v>0.31666666666666665</v>
      </c>
      <c r="X7" s="28">
        <f t="shared" si="4"/>
        <v>24</v>
      </c>
      <c r="Y7" s="27">
        <f t="shared" si="5"/>
        <v>0.4</v>
      </c>
      <c r="Z7" s="24">
        <v>1</v>
      </c>
      <c r="AA7" s="25"/>
      <c r="AB7" s="24">
        <v>0</v>
      </c>
      <c r="AC7" s="24">
        <v>0</v>
      </c>
      <c r="AD7" s="24">
        <v>0</v>
      </c>
      <c r="AE7" s="25"/>
      <c r="AF7" s="24">
        <v>0</v>
      </c>
      <c r="AG7" s="25"/>
      <c r="AH7" s="24">
        <v>0</v>
      </c>
      <c r="AI7" s="24">
        <v>0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0</v>
      </c>
      <c r="AP7" s="24">
        <v>0</v>
      </c>
      <c r="AQ7" s="25"/>
      <c r="AR7" s="24">
        <v>7</v>
      </c>
      <c r="AS7" s="25"/>
      <c r="AT7" s="24">
        <v>0</v>
      </c>
      <c r="AU7" s="27">
        <f t="shared" si="7"/>
        <v>0</v>
      </c>
      <c r="AV7" s="30">
        <f t="shared" si="8"/>
        <v>8</v>
      </c>
      <c r="AW7" s="31">
        <f t="shared" si="9"/>
        <v>0.13333333333333333</v>
      </c>
      <c r="AX7" s="30">
        <f t="shared" si="10"/>
        <v>8</v>
      </c>
      <c r="AY7" s="27">
        <f t="shared" si="11"/>
        <v>0.13333333333333333</v>
      </c>
      <c r="AZ7" s="24">
        <v>0</v>
      </c>
      <c r="BA7" s="25"/>
      <c r="BB7" s="24">
        <v>0</v>
      </c>
      <c r="BC7" s="24">
        <v>0</v>
      </c>
      <c r="BD7" s="24">
        <v>0</v>
      </c>
      <c r="BE7" s="25"/>
      <c r="BF7" s="24">
        <v>2</v>
      </c>
      <c r="BG7" s="25"/>
      <c r="BH7" s="24">
        <v>0</v>
      </c>
      <c r="BI7" s="27">
        <f t="shared" si="13"/>
        <v>0</v>
      </c>
      <c r="BJ7" s="32">
        <f t="shared" si="14"/>
        <v>2</v>
      </c>
      <c r="BK7" s="33">
        <f t="shared" si="15"/>
        <v>3.3333333333333333E-2</v>
      </c>
      <c r="BL7" s="32">
        <f t="shared" si="16"/>
        <v>2</v>
      </c>
      <c r="BM7" s="27">
        <f t="shared" si="17"/>
        <v>3.3333333333333333E-2</v>
      </c>
      <c r="BN7" s="24">
        <v>23</v>
      </c>
      <c r="BO7" s="25"/>
      <c r="BP7" s="24">
        <v>1</v>
      </c>
      <c r="BQ7" s="25"/>
      <c r="BR7" s="24">
        <v>0</v>
      </c>
      <c r="BS7" s="25"/>
      <c r="BT7" s="24">
        <v>2</v>
      </c>
      <c r="BU7" s="25"/>
      <c r="BV7" s="24">
        <v>0</v>
      </c>
      <c r="BW7" s="34">
        <f t="shared" si="19"/>
        <v>0</v>
      </c>
    </row>
    <row r="8" spans="1:75" s="35" customFormat="1" x14ac:dyDescent="0.2">
      <c r="A8" s="21" t="s">
        <v>53</v>
      </c>
      <c r="B8" s="22">
        <v>18</v>
      </c>
      <c r="C8" s="23">
        <v>0</v>
      </c>
      <c r="D8" s="24">
        <v>1</v>
      </c>
      <c r="E8" s="25"/>
      <c r="F8" s="24">
        <v>3</v>
      </c>
      <c r="G8" s="25"/>
      <c r="H8" s="24">
        <v>0</v>
      </c>
      <c r="I8" s="25"/>
      <c r="J8" s="24">
        <v>1</v>
      </c>
      <c r="K8" s="25"/>
      <c r="L8" s="24">
        <v>0</v>
      </c>
      <c r="M8" s="25"/>
      <c r="N8" s="24">
        <v>0</v>
      </c>
      <c r="O8" s="25"/>
      <c r="P8" s="24">
        <v>0</v>
      </c>
      <c r="Q8" s="25"/>
      <c r="R8" s="24">
        <v>0</v>
      </c>
      <c r="S8" s="26"/>
      <c r="T8" s="24">
        <v>2</v>
      </c>
      <c r="U8" s="27">
        <f t="shared" si="1"/>
        <v>0.1111111111111111</v>
      </c>
      <c r="V8" s="28">
        <f t="shared" si="2"/>
        <v>5</v>
      </c>
      <c r="W8" s="29">
        <f t="shared" si="3"/>
        <v>0.27777777777777779</v>
      </c>
      <c r="X8" s="28">
        <f t="shared" si="4"/>
        <v>7</v>
      </c>
      <c r="Y8" s="27">
        <f t="shared" si="5"/>
        <v>0.3888888888888889</v>
      </c>
      <c r="Z8" s="24">
        <v>0</v>
      </c>
      <c r="AA8" s="25"/>
      <c r="AB8" s="24">
        <v>0</v>
      </c>
      <c r="AC8" s="24">
        <v>0</v>
      </c>
      <c r="AD8" s="24">
        <v>0</v>
      </c>
      <c r="AE8" s="25"/>
      <c r="AF8" s="24">
        <v>1</v>
      </c>
      <c r="AG8" s="25"/>
      <c r="AH8" s="24">
        <v>0</v>
      </c>
      <c r="AI8" s="24">
        <v>0</v>
      </c>
      <c r="AJ8" s="24">
        <v>0</v>
      </c>
      <c r="AK8" s="24">
        <v>0</v>
      </c>
      <c r="AL8" s="24">
        <v>0</v>
      </c>
      <c r="AM8" s="24">
        <v>0</v>
      </c>
      <c r="AN8" s="24">
        <v>0</v>
      </c>
      <c r="AO8" s="24">
        <v>0</v>
      </c>
      <c r="AP8" s="24">
        <v>0</v>
      </c>
      <c r="AQ8" s="25"/>
      <c r="AR8" s="24">
        <v>1</v>
      </c>
      <c r="AS8" s="25"/>
      <c r="AT8" s="24">
        <v>0</v>
      </c>
      <c r="AU8" s="27">
        <f t="shared" si="7"/>
        <v>0</v>
      </c>
      <c r="AV8" s="30">
        <f t="shared" si="8"/>
        <v>2</v>
      </c>
      <c r="AW8" s="31">
        <f t="shared" si="9"/>
        <v>0.1111111111111111</v>
      </c>
      <c r="AX8" s="30">
        <f t="shared" si="10"/>
        <v>2</v>
      </c>
      <c r="AY8" s="27">
        <f t="shared" si="11"/>
        <v>0.1111111111111111</v>
      </c>
      <c r="AZ8" s="24">
        <v>0</v>
      </c>
      <c r="BA8" s="25"/>
      <c r="BB8" s="24">
        <v>0</v>
      </c>
      <c r="BC8" s="24">
        <v>0</v>
      </c>
      <c r="BD8" s="24">
        <v>0</v>
      </c>
      <c r="BE8" s="25"/>
      <c r="BF8" s="24">
        <v>1</v>
      </c>
      <c r="BG8" s="25"/>
      <c r="BH8" s="24">
        <v>0</v>
      </c>
      <c r="BI8" s="27">
        <f t="shared" si="13"/>
        <v>0</v>
      </c>
      <c r="BJ8" s="32">
        <f t="shared" si="14"/>
        <v>1</v>
      </c>
      <c r="BK8" s="33">
        <f t="shared" si="15"/>
        <v>5.5555555555555552E-2</v>
      </c>
      <c r="BL8" s="32">
        <f t="shared" si="16"/>
        <v>1</v>
      </c>
      <c r="BM8" s="27">
        <f t="shared" si="17"/>
        <v>5.5555555555555552E-2</v>
      </c>
      <c r="BN8" s="24">
        <v>7</v>
      </c>
      <c r="BO8" s="25"/>
      <c r="BP8" s="24">
        <v>0</v>
      </c>
      <c r="BQ8" s="25"/>
      <c r="BR8" s="24">
        <v>0</v>
      </c>
      <c r="BS8" s="25"/>
      <c r="BT8" s="24">
        <v>1</v>
      </c>
      <c r="BU8" s="25"/>
      <c r="BV8" s="24">
        <v>0</v>
      </c>
      <c r="BW8" s="34">
        <f t="shared" si="19"/>
        <v>0</v>
      </c>
    </row>
    <row r="9" spans="1:75" s="35" customFormat="1" x14ac:dyDescent="0.2">
      <c r="A9" s="21" t="s">
        <v>54</v>
      </c>
      <c r="B9" s="22">
        <v>21</v>
      </c>
      <c r="C9" s="23">
        <v>0</v>
      </c>
      <c r="D9" s="24">
        <v>3</v>
      </c>
      <c r="E9" s="25"/>
      <c r="F9" s="24">
        <v>1</v>
      </c>
      <c r="G9" s="25"/>
      <c r="H9" s="24">
        <v>0</v>
      </c>
      <c r="I9" s="25"/>
      <c r="J9" s="24">
        <v>3</v>
      </c>
      <c r="K9" s="25"/>
      <c r="L9" s="24">
        <v>1</v>
      </c>
      <c r="M9" s="25"/>
      <c r="N9" s="24">
        <v>0</v>
      </c>
      <c r="O9" s="25"/>
      <c r="P9" s="24">
        <v>1</v>
      </c>
      <c r="Q9" s="25"/>
      <c r="R9" s="24">
        <v>0</v>
      </c>
      <c r="S9" s="26"/>
      <c r="T9" s="24">
        <v>3</v>
      </c>
      <c r="U9" s="27">
        <f t="shared" si="1"/>
        <v>0.14285714285714285</v>
      </c>
      <c r="V9" s="28">
        <f t="shared" si="2"/>
        <v>9</v>
      </c>
      <c r="W9" s="29">
        <f t="shared" si="3"/>
        <v>0.42857142857142855</v>
      </c>
      <c r="X9" s="28">
        <f t="shared" si="4"/>
        <v>12</v>
      </c>
      <c r="Y9" s="27">
        <f t="shared" si="5"/>
        <v>0.5714285714285714</v>
      </c>
      <c r="Z9" s="24">
        <v>0</v>
      </c>
      <c r="AA9" s="25"/>
      <c r="AB9" s="24">
        <v>0</v>
      </c>
      <c r="AC9" s="24">
        <v>0</v>
      </c>
      <c r="AD9" s="24">
        <v>0</v>
      </c>
      <c r="AE9" s="25"/>
      <c r="AF9" s="24">
        <v>0</v>
      </c>
      <c r="AG9" s="25"/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5"/>
      <c r="AR9" s="24">
        <v>3</v>
      </c>
      <c r="AS9" s="25"/>
      <c r="AT9" s="24">
        <v>0</v>
      </c>
      <c r="AU9" s="27">
        <f t="shared" si="7"/>
        <v>0</v>
      </c>
      <c r="AV9" s="30">
        <f t="shared" si="8"/>
        <v>3</v>
      </c>
      <c r="AW9" s="31">
        <f t="shared" si="9"/>
        <v>0.14285714285714285</v>
      </c>
      <c r="AX9" s="30">
        <f t="shared" si="10"/>
        <v>3</v>
      </c>
      <c r="AY9" s="27">
        <f t="shared" si="11"/>
        <v>0.14285714285714285</v>
      </c>
      <c r="AZ9" s="24">
        <v>0</v>
      </c>
      <c r="BA9" s="25"/>
      <c r="BB9" s="24">
        <v>0</v>
      </c>
      <c r="BC9" s="24">
        <v>0</v>
      </c>
      <c r="BD9" s="24">
        <v>0</v>
      </c>
      <c r="BE9" s="25"/>
      <c r="BF9" s="24">
        <v>0</v>
      </c>
      <c r="BG9" s="25"/>
      <c r="BH9" s="24">
        <v>0</v>
      </c>
      <c r="BI9" s="27">
        <f t="shared" si="13"/>
        <v>0</v>
      </c>
      <c r="BJ9" s="32">
        <f t="shared" si="14"/>
        <v>0</v>
      </c>
      <c r="BK9" s="33">
        <f t="shared" si="15"/>
        <v>0</v>
      </c>
      <c r="BL9" s="32">
        <f t="shared" si="16"/>
        <v>0</v>
      </c>
      <c r="BM9" s="27">
        <f t="shared" si="17"/>
        <v>0</v>
      </c>
      <c r="BN9" s="24">
        <v>4</v>
      </c>
      <c r="BO9" s="25"/>
      <c r="BP9" s="24">
        <v>2</v>
      </c>
      <c r="BQ9" s="25"/>
      <c r="BR9" s="24">
        <v>0</v>
      </c>
      <c r="BS9" s="25"/>
      <c r="BT9" s="24">
        <v>0</v>
      </c>
      <c r="BU9" s="25"/>
      <c r="BV9" s="24">
        <v>0</v>
      </c>
      <c r="BW9" s="34">
        <f t="shared" si="19"/>
        <v>0</v>
      </c>
    </row>
    <row r="10" spans="1:75" s="35" customFormat="1" x14ac:dyDescent="0.2">
      <c r="A10" s="21" t="s">
        <v>55</v>
      </c>
      <c r="B10" s="22">
        <v>28</v>
      </c>
      <c r="C10" s="23">
        <v>0</v>
      </c>
      <c r="D10" s="24">
        <v>4</v>
      </c>
      <c r="E10" s="25"/>
      <c r="F10" s="24">
        <v>1</v>
      </c>
      <c r="G10" s="25"/>
      <c r="H10" s="24">
        <v>0</v>
      </c>
      <c r="I10" s="25"/>
      <c r="J10" s="24">
        <v>1</v>
      </c>
      <c r="K10" s="25"/>
      <c r="L10" s="24">
        <v>3</v>
      </c>
      <c r="M10" s="25"/>
      <c r="N10" s="24">
        <v>0</v>
      </c>
      <c r="O10" s="25"/>
      <c r="P10" s="24">
        <v>0</v>
      </c>
      <c r="Q10" s="25"/>
      <c r="R10" s="24">
        <v>0</v>
      </c>
      <c r="S10" s="26"/>
      <c r="T10" s="24">
        <v>2</v>
      </c>
      <c r="U10" s="27">
        <f t="shared" si="1"/>
        <v>7.1428571428571425E-2</v>
      </c>
      <c r="V10" s="28">
        <f t="shared" si="2"/>
        <v>9</v>
      </c>
      <c r="W10" s="29">
        <f t="shared" si="3"/>
        <v>0.32142857142857145</v>
      </c>
      <c r="X10" s="28">
        <f t="shared" si="4"/>
        <v>11</v>
      </c>
      <c r="Y10" s="27">
        <f t="shared" si="5"/>
        <v>0.39285714285714285</v>
      </c>
      <c r="Z10" s="24">
        <v>0</v>
      </c>
      <c r="AA10" s="25"/>
      <c r="AB10" s="24">
        <v>0</v>
      </c>
      <c r="AC10" s="24">
        <v>0</v>
      </c>
      <c r="AD10" s="24">
        <v>0</v>
      </c>
      <c r="AE10" s="25"/>
      <c r="AF10" s="24">
        <v>0</v>
      </c>
      <c r="AG10" s="25"/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5"/>
      <c r="AR10" s="24">
        <v>3</v>
      </c>
      <c r="AS10" s="25"/>
      <c r="AT10" s="24">
        <v>0</v>
      </c>
      <c r="AU10" s="27">
        <f t="shared" si="7"/>
        <v>0</v>
      </c>
      <c r="AV10" s="30">
        <f t="shared" si="8"/>
        <v>3</v>
      </c>
      <c r="AW10" s="31">
        <f t="shared" si="9"/>
        <v>0.10714285714285714</v>
      </c>
      <c r="AX10" s="30">
        <f t="shared" si="10"/>
        <v>3</v>
      </c>
      <c r="AY10" s="27">
        <f t="shared" si="11"/>
        <v>0.10714285714285714</v>
      </c>
      <c r="AZ10" s="24">
        <v>0</v>
      </c>
      <c r="BA10" s="25"/>
      <c r="BB10" s="24">
        <v>0</v>
      </c>
      <c r="BC10" s="24">
        <v>0</v>
      </c>
      <c r="BD10" s="24">
        <v>0</v>
      </c>
      <c r="BE10" s="25"/>
      <c r="BF10" s="24">
        <v>3</v>
      </c>
      <c r="BG10" s="25"/>
      <c r="BH10" s="24">
        <v>0</v>
      </c>
      <c r="BI10" s="27">
        <f t="shared" si="13"/>
        <v>0</v>
      </c>
      <c r="BJ10" s="32">
        <f t="shared" si="14"/>
        <v>3</v>
      </c>
      <c r="BK10" s="33">
        <f t="shared" si="15"/>
        <v>0.10714285714285714</v>
      </c>
      <c r="BL10" s="32">
        <f t="shared" si="16"/>
        <v>3</v>
      </c>
      <c r="BM10" s="27">
        <f t="shared" si="17"/>
        <v>0.10714285714285714</v>
      </c>
      <c r="BN10" s="24">
        <v>9</v>
      </c>
      <c r="BO10" s="25"/>
      <c r="BP10" s="24">
        <v>2</v>
      </c>
      <c r="BQ10" s="25"/>
      <c r="BR10" s="24">
        <v>0</v>
      </c>
      <c r="BS10" s="25"/>
      <c r="BT10" s="24">
        <v>0</v>
      </c>
      <c r="BU10" s="25"/>
      <c r="BV10" s="24">
        <v>0</v>
      </c>
      <c r="BW10" s="34">
        <f t="shared" si="19"/>
        <v>0</v>
      </c>
    </row>
    <row r="11" spans="1:75" s="35" customFormat="1" x14ac:dyDescent="0.2">
      <c r="A11" s="21" t="s">
        <v>56</v>
      </c>
      <c r="B11" s="22">
        <v>49</v>
      </c>
      <c r="C11" s="23">
        <v>12</v>
      </c>
      <c r="D11" s="24">
        <v>4</v>
      </c>
      <c r="E11" s="25"/>
      <c r="F11" s="24">
        <v>2</v>
      </c>
      <c r="G11" s="25"/>
      <c r="H11" s="24">
        <v>1</v>
      </c>
      <c r="I11" s="25"/>
      <c r="J11" s="24">
        <v>5</v>
      </c>
      <c r="K11" s="25"/>
      <c r="L11" s="24">
        <v>3</v>
      </c>
      <c r="M11" s="25"/>
      <c r="N11" s="24">
        <v>2</v>
      </c>
      <c r="O11" s="25"/>
      <c r="P11" s="24">
        <v>0</v>
      </c>
      <c r="Q11" s="25"/>
      <c r="R11" s="24">
        <v>1</v>
      </c>
      <c r="S11" s="26"/>
      <c r="T11" s="24">
        <v>5</v>
      </c>
      <c r="U11" s="27">
        <f t="shared" si="1"/>
        <v>0.10204081632653061</v>
      </c>
      <c r="V11" s="28">
        <f t="shared" si="2"/>
        <v>18</v>
      </c>
      <c r="W11" s="29">
        <f t="shared" si="3"/>
        <v>0.36734693877551022</v>
      </c>
      <c r="X11" s="28">
        <f t="shared" si="4"/>
        <v>23</v>
      </c>
      <c r="Y11" s="27">
        <f t="shared" si="5"/>
        <v>0.46938775510204084</v>
      </c>
      <c r="Z11" s="24">
        <v>0</v>
      </c>
      <c r="AA11" s="25"/>
      <c r="AB11" s="24">
        <v>0</v>
      </c>
      <c r="AC11" s="24">
        <v>0</v>
      </c>
      <c r="AD11" s="24">
        <v>0</v>
      </c>
      <c r="AE11" s="25"/>
      <c r="AF11" s="24">
        <v>0</v>
      </c>
      <c r="AG11" s="25"/>
      <c r="AH11" s="24">
        <v>0</v>
      </c>
      <c r="AI11" s="25"/>
      <c r="AJ11" s="24">
        <v>1</v>
      </c>
      <c r="AK11" s="25"/>
      <c r="AL11" s="24">
        <v>0</v>
      </c>
      <c r="AM11" s="25"/>
      <c r="AN11" s="24">
        <v>0</v>
      </c>
      <c r="AO11" s="25"/>
      <c r="AP11" s="36">
        <v>1</v>
      </c>
      <c r="AQ11" s="25"/>
      <c r="AR11" s="24">
        <v>3</v>
      </c>
      <c r="AS11" s="25"/>
      <c r="AT11" s="24">
        <v>1</v>
      </c>
      <c r="AU11" s="27">
        <f t="shared" si="7"/>
        <v>2.0408163265306121E-2</v>
      </c>
      <c r="AV11" s="30">
        <f t="shared" si="8"/>
        <v>5</v>
      </c>
      <c r="AW11" s="31">
        <f t="shared" si="9"/>
        <v>0.10204081632653061</v>
      </c>
      <c r="AX11" s="30">
        <f t="shared" si="10"/>
        <v>6</v>
      </c>
      <c r="AY11" s="27">
        <f t="shared" si="11"/>
        <v>0.12244897959183673</v>
      </c>
      <c r="AZ11" s="24">
        <v>0</v>
      </c>
      <c r="BA11" s="25"/>
      <c r="BB11" s="24">
        <v>0</v>
      </c>
      <c r="BC11" s="24">
        <v>0</v>
      </c>
      <c r="BD11" s="24">
        <v>0</v>
      </c>
      <c r="BE11" s="25"/>
      <c r="BF11" s="24">
        <v>1</v>
      </c>
      <c r="BG11" s="25"/>
      <c r="BH11" s="24">
        <v>0</v>
      </c>
      <c r="BI11" s="27">
        <f t="shared" si="13"/>
        <v>0</v>
      </c>
      <c r="BJ11" s="32">
        <f t="shared" si="14"/>
        <v>1</v>
      </c>
      <c r="BK11" s="33">
        <f t="shared" si="15"/>
        <v>2.0408163265306121E-2</v>
      </c>
      <c r="BL11" s="32">
        <f t="shared" si="16"/>
        <v>1</v>
      </c>
      <c r="BM11" s="27">
        <f t="shared" si="17"/>
        <v>2.0408163265306121E-2</v>
      </c>
      <c r="BN11" s="24">
        <v>18</v>
      </c>
      <c r="BO11" s="25"/>
      <c r="BP11" s="24">
        <v>0</v>
      </c>
      <c r="BQ11" s="25"/>
      <c r="BR11" s="24">
        <v>0</v>
      </c>
      <c r="BS11" s="25"/>
      <c r="BT11" s="24">
        <v>1</v>
      </c>
      <c r="BU11" s="25"/>
      <c r="BV11" s="24">
        <v>0</v>
      </c>
      <c r="BW11" s="34">
        <f t="shared" si="19"/>
        <v>0</v>
      </c>
    </row>
    <row r="12" spans="1:75" s="35" customFormat="1" x14ac:dyDescent="0.2">
      <c r="A12" s="21" t="s">
        <v>57</v>
      </c>
      <c r="B12" s="22">
        <v>9</v>
      </c>
      <c r="C12" s="23">
        <v>0</v>
      </c>
      <c r="D12" s="24">
        <v>0</v>
      </c>
      <c r="E12" s="25"/>
      <c r="F12" s="24">
        <v>0</v>
      </c>
      <c r="G12" s="25"/>
      <c r="H12" s="24">
        <v>0</v>
      </c>
      <c r="I12" s="25"/>
      <c r="J12" s="24">
        <v>1</v>
      </c>
      <c r="K12" s="25"/>
      <c r="L12" s="24">
        <v>0</v>
      </c>
      <c r="M12" s="25"/>
      <c r="N12" s="24">
        <v>0</v>
      </c>
      <c r="O12" s="25"/>
      <c r="P12" s="24">
        <v>0</v>
      </c>
      <c r="Q12" s="25"/>
      <c r="R12" s="24">
        <v>0</v>
      </c>
      <c r="S12" s="26"/>
      <c r="T12" s="24">
        <v>0</v>
      </c>
      <c r="U12" s="27">
        <f t="shared" si="1"/>
        <v>0</v>
      </c>
      <c r="V12" s="28">
        <f t="shared" si="2"/>
        <v>1</v>
      </c>
      <c r="W12" s="29">
        <f t="shared" si="3"/>
        <v>0.1111111111111111</v>
      </c>
      <c r="X12" s="28">
        <f t="shared" si="4"/>
        <v>1</v>
      </c>
      <c r="Y12" s="27">
        <f t="shared" si="5"/>
        <v>0.1111111111111111</v>
      </c>
      <c r="Z12" s="24">
        <v>0</v>
      </c>
      <c r="AA12" s="25"/>
      <c r="AB12" s="24">
        <v>0</v>
      </c>
      <c r="AC12" s="24">
        <v>0</v>
      </c>
      <c r="AD12" s="24">
        <v>0</v>
      </c>
      <c r="AE12" s="25"/>
      <c r="AF12" s="24">
        <v>0</v>
      </c>
      <c r="AG12" s="25"/>
      <c r="AH12" s="24">
        <v>0</v>
      </c>
      <c r="AI12" s="25"/>
      <c r="AJ12" s="24">
        <v>0</v>
      </c>
      <c r="AK12" s="25"/>
      <c r="AL12" s="24">
        <v>0</v>
      </c>
      <c r="AM12" s="25"/>
      <c r="AN12" s="24">
        <v>0</v>
      </c>
      <c r="AO12" s="25"/>
      <c r="AP12" s="24">
        <v>0</v>
      </c>
      <c r="AQ12" s="25"/>
      <c r="AR12" s="24">
        <v>0</v>
      </c>
      <c r="AS12" s="25"/>
      <c r="AT12" s="24">
        <v>0</v>
      </c>
      <c r="AU12" s="27">
        <f t="shared" si="7"/>
        <v>0</v>
      </c>
      <c r="AV12" s="30">
        <f t="shared" si="8"/>
        <v>0</v>
      </c>
      <c r="AW12" s="31">
        <f t="shared" si="9"/>
        <v>0</v>
      </c>
      <c r="AX12" s="30">
        <f t="shared" si="10"/>
        <v>0</v>
      </c>
      <c r="AY12" s="27">
        <f t="shared" si="11"/>
        <v>0</v>
      </c>
      <c r="AZ12" s="24">
        <v>0</v>
      </c>
      <c r="BA12" s="25"/>
      <c r="BB12" s="24">
        <v>0</v>
      </c>
      <c r="BC12" s="24">
        <v>0</v>
      </c>
      <c r="BD12" s="24">
        <v>0</v>
      </c>
      <c r="BE12" s="25"/>
      <c r="BF12" s="24">
        <v>0</v>
      </c>
      <c r="BG12" s="25"/>
      <c r="BH12" s="24">
        <v>0</v>
      </c>
      <c r="BI12" s="27">
        <f t="shared" si="13"/>
        <v>0</v>
      </c>
      <c r="BJ12" s="32">
        <f t="shared" si="14"/>
        <v>0</v>
      </c>
      <c r="BK12" s="33">
        <f t="shared" si="15"/>
        <v>0</v>
      </c>
      <c r="BL12" s="32">
        <f t="shared" si="16"/>
        <v>0</v>
      </c>
      <c r="BM12" s="27">
        <f t="shared" si="17"/>
        <v>0</v>
      </c>
      <c r="BN12" s="24">
        <v>0</v>
      </c>
      <c r="BO12" s="25"/>
      <c r="BP12" s="24">
        <v>5</v>
      </c>
      <c r="BQ12" s="25"/>
      <c r="BR12" s="24">
        <v>0</v>
      </c>
      <c r="BS12" s="25"/>
      <c r="BT12" s="24">
        <v>3</v>
      </c>
      <c r="BU12" s="25"/>
      <c r="BV12" s="24">
        <v>0</v>
      </c>
      <c r="BW12" s="34">
        <f t="shared" si="19"/>
        <v>0</v>
      </c>
    </row>
    <row r="13" spans="1:75" s="35" customFormat="1" x14ac:dyDescent="0.2">
      <c r="A13" s="21" t="s">
        <v>58</v>
      </c>
      <c r="B13" s="22">
        <v>54</v>
      </c>
      <c r="C13" s="37">
        <v>0</v>
      </c>
      <c r="D13" s="38">
        <v>1</v>
      </c>
      <c r="E13" s="39"/>
      <c r="F13" s="38">
        <v>0</v>
      </c>
      <c r="G13" s="39"/>
      <c r="H13" s="38">
        <v>2</v>
      </c>
      <c r="I13" s="39"/>
      <c r="J13" s="38">
        <v>3</v>
      </c>
      <c r="K13" s="39"/>
      <c r="L13" s="38">
        <v>0</v>
      </c>
      <c r="M13" s="39"/>
      <c r="N13" s="38">
        <v>0</v>
      </c>
      <c r="O13" s="39"/>
      <c r="P13" s="38">
        <v>0</v>
      </c>
      <c r="Q13" s="39"/>
      <c r="R13" s="38">
        <v>3</v>
      </c>
      <c r="S13" s="40"/>
      <c r="T13" s="38">
        <v>6</v>
      </c>
      <c r="U13" s="27">
        <f t="shared" si="1"/>
        <v>0.1111111111111111</v>
      </c>
      <c r="V13" s="28">
        <f t="shared" si="2"/>
        <v>9</v>
      </c>
      <c r="W13" s="29">
        <f t="shared" si="3"/>
        <v>0.16666666666666666</v>
      </c>
      <c r="X13" s="28">
        <f t="shared" si="4"/>
        <v>15</v>
      </c>
      <c r="Y13" s="27">
        <f t="shared" si="5"/>
        <v>0.27777777777777779</v>
      </c>
      <c r="Z13" s="24">
        <v>0</v>
      </c>
      <c r="AA13" s="25"/>
      <c r="AB13" s="24">
        <v>0</v>
      </c>
      <c r="AC13" s="24">
        <v>0</v>
      </c>
      <c r="AD13" s="24">
        <v>0</v>
      </c>
      <c r="AE13" s="25"/>
      <c r="AF13" s="24">
        <v>2</v>
      </c>
      <c r="AG13" s="25"/>
      <c r="AH13" s="24">
        <v>0</v>
      </c>
      <c r="AI13" s="25"/>
      <c r="AJ13" s="24">
        <v>0</v>
      </c>
      <c r="AK13" s="25"/>
      <c r="AL13" s="24">
        <v>1</v>
      </c>
      <c r="AM13" s="25"/>
      <c r="AN13" s="24">
        <v>0</v>
      </c>
      <c r="AO13" s="25"/>
      <c r="AP13" s="24">
        <v>0</v>
      </c>
      <c r="AQ13" s="25"/>
      <c r="AR13" s="24">
        <v>8</v>
      </c>
      <c r="AS13" s="25"/>
      <c r="AT13" s="24">
        <v>0</v>
      </c>
      <c r="AU13" s="27">
        <f t="shared" si="7"/>
        <v>0</v>
      </c>
      <c r="AV13" s="30">
        <f t="shared" si="8"/>
        <v>11</v>
      </c>
      <c r="AW13" s="31">
        <f t="shared" si="9"/>
        <v>0.20370370370370369</v>
      </c>
      <c r="AX13" s="30">
        <f t="shared" si="10"/>
        <v>11</v>
      </c>
      <c r="AY13" s="27">
        <f t="shared" si="11"/>
        <v>0.20370370370370369</v>
      </c>
      <c r="AZ13" s="24">
        <v>0</v>
      </c>
      <c r="BA13" s="25"/>
      <c r="BB13" s="24">
        <v>0</v>
      </c>
      <c r="BC13" s="24">
        <v>0</v>
      </c>
      <c r="BD13" s="24">
        <v>0</v>
      </c>
      <c r="BE13" s="25"/>
      <c r="BF13" s="24">
        <v>4</v>
      </c>
      <c r="BG13" s="25"/>
      <c r="BH13" s="24">
        <v>1</v>
      </c>
      <c r="BI13" s="27">
        <f t="shared" si="13"/>
        <v>1.8518518518518517E-2</v>
      </c>
      <c r="BJ13" s="32">
        <f t="shared" si="14"/>
        <v>4</v>
      </c>
      <c r="BK13" s="33">
        <f t="shared" si="15"/>
        <v>7.407407407407407E-2</v>
      </c>
      <c r="BL13" s="32">
        <f t="shared" si="16"/>
        <v>5</v>
      </c>
      <c r="BM13" s="27">
        <f t="shared" si="17"/>
        <v>9.2592592592592587E-2</v>
      </c>
      <c r="BN13" s="24">
        <v>15</v>
      </c>
      <c r="BO13" s="25"/>
      <c r="BP13" s="24">
        <v>4</v>
      </c>
      <c r="BQ13" s="25"/>
      <c r="BR13" s="24">
        <v>1</v>
      </c>
      <c r="BS13" s="25"/>
      <c r="BT13" s="24">
        <v>3</v>
      </c>
      <c r="BU13" s="25"/>
      <c r="BV13" s="24">
        <v>0</v>
      </c>
      <c r="BW13" s="34">
        <f t="shared" si="19"/>
        <v>0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2022-08-04T13:16:16Z</dcterms:created>
  <dcterms:modified xsi:type="dcterms:W3CDTF">2022-08-04T13:20:46Z</dcterms:modified>
</cp:coreProperties>
</file>